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20" yWindow="4240" windowWidth="24840" windowHeight="15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<sst xmlns="http://schemas.openxmlformats.org/spreadsheetml/2006/main" count="56" uniqueCount="54">
  <si>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total exposure time</t>
  </si>
  <si>
    <t>sec</t>
  </si>
  <si>
    <t>(ii) Choose your lunar phase and it will produce a guess of teh sky brightness in row 19. Enter the value you estimate for the sky brightness (you can use previous guess) in row20. This will be the used value</t>
  </si>
  <si>
    <t xml:space="preserve">AB mag </t>
  </si>
  <si>
    <t>number of exposures (of time given by exposure time)  Only significant if RON dominates sky</t>
  </si>
  <si>
    <t>Zero Point</t>
  </si>
  <si>
    <t>airmass</t>
  </si>
  <si>
    <t>extinction coefficient</t>
  </si>
  <si>
    <t>S/N</t>
  </si>
  <si>
    <t>AB mag/airmass (guesses)</t>
  </si>
  <si>
    <t>Sky brightness mag (auto)</t>
  </si>
  <si>
    <t>mag (AB) arcsec^-2 (automatic from Moon phase)</t>
  </si>
  <si>
    <t>AB mag arcsec^-2 (it is value used; if auto wanted, copy its valueghere)</t>
  </si>
  <si>
    <t xml:space="preserve">Sky brightness mag (used) </t>
  </si>
  <si>
    <t>History</t>
  </si>
  <si>
    <t>u</t>
  </si>
  <si>
    <t>g</t>
  </si>
  <si>
    <t>r</t>
  </si>
  <si>
    <t>i</t>
  </si>
  <si>
    <t>z</t>
  </si>
  <si>
    <t>Y</t>
  </si>
  <si>
    <t>(iii) Read on last line the S/N of that brightness in that exposure time, highlighted with BLUE background</t>
  </si>
  <si>
    <t>MOON days from NEW</t>
  </si>
  <si>
    <t>(i) Change exposure time and/or object magnitude, high-lighted with YELLOW background</t>
  </si>
  <si>
    <t>PRELIMINARY SKY BRIGHTNESS TABLE FOR DECam - caveat &gt; 50 deg from the bright Moon</t>
  </si>
  <si>
    <t>mags(AB) per  arcsec^2</t>
  </si>
  <si>
    <t>Readout noise e-/pix</t>
  </si>
  <si>
    <t>RON per aperture</t>
  </si>
  <si>
    <t>Number of reads</t>
  </si>
  <si>
    <t>PAUCam EXPOSURE TIME CALCULATOR (ETC) VER 0.1</t>
  </si>
  <si>
    <t>2015 August 9</t>
  </si>
  <si>
    <t>arcsec</t>
  </si>
  <si>
    <t>seeing</t>
  </si>
  <si>
    <t>arcsec^2</t>
  </si>
  <si>
    <t>sky signal</t>
  </si>
  <si>
    <t>object AB magnitude</t>
  </si>
  <si>
    <t>AB magnitude</t>
  </si>
  <si>
    <t>electrons</t>
  </si>
  <si>
    <t>Simple version based on DECam ETC developed by Darren DePoy</t>
  </si>
  <si>
    <t>object signal</t>
  </si>
  <si>
    <t>aperture (=2.04*seeing)</t>
  </si>
  <si>
    <t xml:space="preserve">Moon phase = </t>
  </si>
  <si>
    <t>(number between 0 and 14, inclusive)</t>
  </si>
  <si>
    <t>PAUCam u</t>
  </si>
  <si>
    <t>PAUCam g</t>
  </si>
  <si>
    <t>PAUCam r</t>
  </si>
  <si>
    <t>PAUCam i</t>
  </si>
  <si>
    <t>PAUCam z</t>
  </si>
  <si>
    <t>PAUCam Y</t>
  </si>
  <si>
    <t>Instructions</t>
  </si>
  <si>
    <t>exposure time</t>
  </si>
  <si>
    <t>sec</t>
  </si>
  <si>
    <t>filter</t>
  </si>
  <si>
    <t>electrons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</si>
</sst>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"/>
    <numFmt numFmtId="174" formatCode="0.00"/>
    <numFmt numFmtId="175" formatCode="0.00"/>
    <numFmt numFmtId="176" formatCode="0.00"/>
    <numFmt numFmtId="177" formatCode="0.00"/>
    <numFmt numFmtId="178" formatCode="0.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1"/>
      <name val="Verdana"/>
      <family val="0"/>
    </font>
    <font>
      <sz val="8"/>
      <name val="Verdana"/>
      <family val="0"/>
    </font>
    <font>
      <b/>
      <sz val="20"/>
      <name val="Verdana"/>
      <family val="0"/>
    </font>
    <font>
      <sz val="14"/>
      <color indexed="16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4" fillId="16" borderId="0" applyNumberFormat="0" applyBorder="0" applyAlignment="0" applyProtection="0"/>
    <xf numFmtId="0" fontId="15" fillId="11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0" fillId="20" borderId="7" applyNumberFormat="0" applyFont="0" applyAlignment="0" applyProtection="0"/>
    <xf numFmtId="0" fontId="25" fillId="11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21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72" fontId="10" fillId="6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" fillId="18" borderId="0" xfId="0" applyFont="1" applyFill="1" applyAlignment="1">
      <alignment/>
    </xf>
    <xf numFmtId="172" fontId="0" fillId="18" borderId="0" xfId="0" applyNumberFormat="1" applyFill="1" applyAlignment="1">
      <alignment horizontal="center"/>
    </xf>
    <xf numFmtId="0" fontId="1" fillId="18" borderId="0" xfId="0" applyFont="1" applyFill="1" applyAlignment="1">
      <alignment horizontal="center"/>
    </xf>
    <xf numFmtId="172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8" borderId="0" xfId="0" applyFill="1" applyAlignment="1">
      <alignment/>
    </xf>
    <xf numFmtId="0" fontId="9" fillId="0" borderId="0" xfId="0" applyFont="1" applyAlignment="1">
      <alignment horizontal="center"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73" fontId="1" fillId="21" borderId="0" xfId="0" applyNumberFormat="1" applyFont="1" applyFill="1" applyAlignment="1">
      <alignment horizontal="center"/>
    </xf>
    <xf numFmtId="173" fontId="1" fillId="18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73" fontId="1" fillId="3" borderId="0" xfId="0" applyNumberFormat="1" applyFont="1" applyFill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6" borderId="0" xfId="0" applyFont="1" applyFill="1" applyAlignment="1">
      <alignment horizontal="center"/>
    </xf>
    <xf numFmtId="172" fontId="1" fillId="21" borderId="0" xfId="0" applyNumberFormat="1" applyFont="1" applyFill="1" applyAlignment="1">
      <alignment horizontal="center"/>
    </xf>
    <xf numFmtId="0" fontId="0" fillId="18" borderId="0" xfId="0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25" zoomScaleNormal="125" workbookViewId="0" topLeftCell="A1">
      <selection activeCell="H31" sqref="H31"/>
    </sheetView>
  </sheetViews>
  <sheetFormatPr defaultColWidth="11.00390625" defaultRowHeight="12.75"/>
  <cols>
    <col min="1" max="1" width="22.625" style="0" customWidth="1"/>
    <col min="2" max="2" width="12.375" style="0" customWidth="1"/>
    <col min="3" max="3" width="12.875" style="0" bestFit="1" customWidth="1"/>
    <col min="4" max="6" width="12.00390625" style="0" bestFit="1" customWidth="1"/>
    <col min="7" max="7" width="12.00390625" style="0" customWidth="1"/>
    <col min="8" max="8" width="42.25390625" style="0" customWidth="1"/>
  </cols>
  <sheetData>
    <row r="1" spans="1:7" ht="12.75">
      <c r="A1" s="22" t="s">
        <v>29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5" ht="12.75">
      <c r="A5" s="6" t="s">
        <v>14</v>
      </c>
    </row>
    <row r="6" spans="1:2" ht="12.75">
      <c r="A6" t="s">
        <v>30</v>
      </c>
      <c r="B6" t="s">
        <v>38</v>
      </c>
    </row>
    <row r="8" ht="12.75">
      <c r="A8" s="6" t="s">
        <v>49</v>
      </c>
    </row>
    <row r="9" spans="1:7" ht="12.75">
      <c r="A9" s="23" t="s">
        <v>23</v>
      </c>
      <c r="B9" s="24"/>
      <c r="C9" s="24"/>
      <c r="D9" s="24"/>
      <c r="E9" s="24"/>
      <c r="F9" s="24"/>
      <c r="G9" s="24"/>
    </row>
    <row r="10" spans="1:7" ht="12.75">
      <c r="A10" s="36" t="s">
        <v>2</v>
      </c>
      <c r="B10" s="12"/>
      <c r="C10" s="12"/>
      <c r="D10" s="12"/>
      <c r="E10" s="12"/>
      <c r="F10" s="12"/>
      <c r="G10" s="12"/>
    </row>
    <row r="11" spans="1:7" ht="12.75">
      <c r="A11" s="25" t="s">
        <v>21</v>
      </c>
      <c r="B11" s="26"/>
      <c r="C11" s="26"/>
      <c r="D11" s="26"/>
      <c r="E11" s="26"/>
      <c r="F11" s="26"/>
      <c r="G11" s="26"/>
    </row>
    <row r="12" spans="1:7" ht="12.75">
      <c r="A12" s="19"/>
      <c r="B12" s="20"/>
      <c r="C12" s="20"/>
      <c r="D12" s="20"/>
      <c r="E12" s="20"/>
      <c r="F12" s="20"/>
      <c r="G12" s="20"/>
    </row>
    <row r="13" spans="1:7" ht="12.75">
      <c r="A13" s="21" t="s">
        <v>41</v>
      </c>
      <c r="B13" s="21">
        <v>0</v>
      </c>
      <c r="C13" s="21" t="s">
        <v>42</v>
      </c>
      <c r="D13" s="12"/>
      <c r="E13" s="12"/>
      <c r="F13" s="20"/>
      <c r="G13" s="20"/>
    </row>
    <row r="15" spans="1:7" s="2" customFormat="1" ht="12.75">
      <c r="A15" s="9" t="s">
        <v>52</v>
      </c>
      <c r="B15" s="10" t="s">
        <v>43</v>
      </c>
      <c r="C15" s="13" t="s">
        <v>44</v>
      </c>
      <c r="D15" s="10" t="s">
        <v>45</v>
      </c>
      <c r="E15" s="10" t="s">
        <v>46</v>
      </c>
      <c r="F15" s="10" t="s">
        <v>47</v>
      </c>
      <c r="G15" s="10" t="s">
        <v>48</v>
      </c>
    </row>
    <row r="16" spans="1:8" s="3" customFormat="1" ht="12.75">
      <c r="A16" s="8" t="s">
        <v>50</v>
      </c>
      <c r="B16" s="35">
        <v>1</v>
      </c>
      <c r="C16" s="35">
        <v>1</v>
      </c>
      <c r="D16" s="35">
        <v>1</v>
      </c>
      <c r="E16" s="35">
        <v>1</v>
      </c>
      <c r="F16" s="35">
        <v>1</v>
      </c>
      <c r="G16" s="35">
        <v>1</v>
      </c>
      <c r="H16" s="4" t="s">
        <v>51</v>
      </c>
    </row>
    <row r="17" spans="1:8" s="3" customFormat="1" ht="12.75">
      <c r="A17" s="37" t="s">
        <v>0</v>
      </c>
      <c r="B17" s="38">
        <f>B30*B16</f>
        <v>1</v>
      </c>
      <c r="C17" s="38">
        <f>C30*C16</f>
        <v>1</v>
      </c>
      <c r="D17" s="38">
        <f>D30*D16</f>
        <v>1</v>
      </c>
      <c r="E17" s="38">
        <f>E30*E16</f>
        <v>1</v>
      </c>
      <c r="F17" s="38">
        <f>F30*F16</f>
        <v>1</v>
      </c>
      <c r="G17" s="38">
        <f>G30*G16</f>
        <v>1</v>
      </c>
      <c r="H17" s="4" t="s">
        <v>1</v>
      </c>
    </row>
    <row r="18" spans="1:8" s="3" customFormat="1" ht="12.75">
      <c r="A18" s="8" t="s">
        <v>35</v>
      </c>
      <c r="B18" s="27">
        <v>20</v>
      </c>
      <c r="C18" s="27">
        <v>20</v>
      </c>
      <c r="D18" s="27">
        <v>20</v>
      </c>
      <c r="E18" s="27">
        <v>20</v>
      </c>
      <c r="F18" s="27">
        <v>20</v>
      </c>
      <c r="G18" s="27">
        <v>20</v>
      </c>
      <c r="H18" s="4" t="s">
        <v>36</v>
      </c>
    </row>
    <row r="19" spans="1:8" ht="12.75">
      <c r="A19" s="14" t="s">
        <v>10</v>
      </c>
      <c r="B19" s="28">
        <f ca="1">IF($B$13=MAX($A$40:$A$44),INDEX(B$40:B$44,MATCH($B$13,$A$40:$A$44)),TREND(OFFSET(B$40:B$44,MATCH($B$13,$A$40:$A$44),0,-2),OFFSET($A$40:$A$44,MATCH($B$13,$A$40:$A$44),0,-2),$B$13))</f>
        <v>22.8</v>
      </c>
      <c r="C19" s="28">
        <f ca="1">IF($B$13=MAX($A$40:$A$44),INDEX(C$40:C$44,MATCH($B$13,$A$40:$A$44)),TREND(OFFSET(C$40:C$44,MATCH($B$13,$A$40:$A$44),0,-2),OFFSET($A$40:$A$44,MATCH($B$13,$A$40:$A$44),0,-2),$B$13))</f>
        <v>22.05</v>
      </c>
      <c r="D19" s="28">
        <f ca="1">IF($B$13=MAX($A$40:$A$44),INDEX(D$40:D$44,MATCH($B$13,$A$40:$A$44)),TREND(OFFSET(D$40:D$44,MATCH($B$13,$A$40:$A$44),0,-2),OFFSET($A$40:$A$44,MATCH($B$13,$A$40:$A$44),0,-2),$B$13))</f>
        <v>21.050000000000004</v>
      </c>
      <c r="E19" s="28">
        <f ca="1">IF($B$13=MAX($A$40:$A$44),INDEX(E$40:E$44,MATCH($B$13,$A$40:$A$44)),TREND(OFFSET(E$40:E$44,MATCH($B$13,$A$40:$A$44),0,-2),OFFSET($A$40:$A$44,MATCH($B$13,$A$40:$A$44),0,-2),$B$13))</f>
        <v>20.1</v>
      </c>
      <c r="F19" s="28">
        <f ca="1">IF($B$13=MAX($A$40:$A$44),INDEX(F$40:F$44,MATCH($B$13,$A$40:$A$44)),TREND(OFFSET(F$40:F$44,MATCH($B$13,$A$40:$A$44),0,-2),OFFSET($A$40:$A$44,MATCH($B$13,$A$40:$A$44),0,-2),$B$13))</f>
        <v>18.7</v>
      </c>
      <c r="G19" s="28">
        <f ca="1">IF($B$13=MAX($A$40:$A$44),INDEX(G$40:G$44,MATCH($B$13,$A$40:$A$44)),TREND(OFFSET(G$40:G$44,MATCH($B$13,$A$40:$A$44),0,-2),OFFSET($A$40:$A$44,MATCH($B$13,$A$40:$A$44),0,-2),$B$13))</f>
        <v>18</v>
      </c>
      <c r="H19" t="s">
        <v>11</v>
      </c>
    </row>
    <row r="20" spans="1:8" ht="12.75">
      <c r="A20" s="14" t="s">
        <v>13</v>
      </c>
      <c r="B20" s="28">
        <v>22.8</v>
      </c>
      <c r="C20" s="28">
        <v>22.05</v>
      </c>
      <c r="D20" s="28">
        <v>21.05</v>
      </c>
      <c r="E20" s="28">
        <v>20.1</v>
      </c>
      <c r="F20" s="28">
        <v>18.7</v>
      </c>
      <c r="G20" s="28">
        <v>18</v>
      </c>
      <c r="H20" t="s">
        <v>12</v>
      </c>
    </row>
    <row r="21" spans="1:8" ht="12.75">
      <c r="A21" s="29" t="s">
        <v>5</v>
      </c>
      <c r="B21" s="30">
        <v>25.55</v>
      </c>
      <c r="C21" s="30">
        <v>26.95</v>
      </c>
      <c r="D21" s="30">
        <v>26.95</v>
      </c>
      <c r="E21" s="30">
        <v>26.8</v>
      </c>
      <c r="F21" s="30">
        <v>26.4</v>
      </c>
      <c r="G21" s="30">
        <v>25.1</v>
      </c>
      <c r="H21" t="s">
        <v>3</v>
      </c>
    </row>
    <row r="22" spans="1:8" ht="12.75">
      <c r="A22" t="s">
        <v>32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t="s">
        <v>31</v>
      </c>
    </row>
    <row r="23" spans="1:8" ht="12.75">
      <c r="A23" s="18" t="s">
        <v>40</v>
      </c>
      <c r="B23" s="5">
        <f>3.14159*((2.04*B22)/2)^2</f>
        <v>3.268510236</v>
      </c>
      <c r="C23" s="5">
        <f>3.14159*((2.04*C22)/2)^2</f>
        <v>3.268510236</v>
      </c>
      <c r="D23" s="5">
        <f>3.14159*((2.04*D22)/2)^2</f>
        <v>3.268510236</v>
      </c>
      <c r="E23" s="5">
        <f>3.14159*((2.04*E22)/2)^2</f>
        <v>3.268510236</v>
      </c>
      <c r="F23" s="5">
        <f>3.14159*((2.04*F22)/2)^2</f>
        <v>3.268510236</v>
      </c>
      <c r="G23" s="5">
        <f>3.14159*((2.04*G22)/2)^2</f>
        <v>3.268510236</v>
      </c>
      <c r="H23" s="18" t="s">
        <v>33</v>
      </c>
    </row>
    <row r="24" spans="1:7" ht="12.75">
      <c r="A24" t="s">
        <v>6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</row>
    <row r="25" spans="1:8" ht="12.75">
      <c r="A25" t="s">
        <v>7</v>
      </c>
      <c r="B25" s="31">
        <v>0.5</v>
      </c>
      <c r="C25" s="32">
        <v>0.2</v>
      </c>
      <c r="D25" s="33">
        <v>0.1</v>
      </c>
      <c r="E25" s="33">
        <v>0.07</v>
      </c>
      <c r="F25" s="33">
        <v>0.05</v>
      </c>
      <c r="G25" s="33">
        <v>0.04</v>
      </c>
      <c r="H25" t="s">
        <v>9</v>
      </c>
    </row>
    <row r="26" spans="1:8" ht="12.75">
      <c r="A26" t="s">
        <v>39</v>
      </c>
      <c r="B26" s="1">
        <f>(10^((B18-B21+(B25*B24))/-2.5))*B30*B16</f>
        <v>104.71285480509007</v>
      </c>
      <c r="C26" s="1">
        <f>(10^((C18-C21+(C25*C24))/-2.5))*C30*C16</f>
        <v>501.1872336272723</v>
      </c>
      <c r="D26" s="1">
        <f>(10^((D18-D21+(D25*D24))/-2.5))*D30*D16</f>
        <v>549.5408738576248</v>
      </c>
      <c r="E26" s="1">
        <f>(10^((E18-E21+(E25*E24))/-2.5))*E30*E16</f>
        <v>492.0395356814512</v>
      </c>
      <c r="F26" s="1">
        <f>(10^((F18-F21+(F25*F24))/-2.5))*F30*F16</f>
        <v>346.73685045253154</v>
      </c>
      <c r="G26" s="1">
        <f>(10^((G18-G21+(G25*G24))/-2.5))*G30*G16</f>
        <v>105.68175092136597</v>
      </c>
      <c r="H26" t="s">
        <v>53</v>
      </c>
    </row>
    <row r="27" spans="1:8" ht="12.75">
      <c r="A27" t="s">
        <v>34</v>
      </c>
      <c r="B27" s="1">
        <f>(10^((B20-B21)/-2.5))*B30*B16*B23</f>
        <v>41.14810594809753</v>
      </c>
      <c r="C27" s="1">
        <f>(10^((C20-C21)/-2.5))*C30*C16*C23</f>
        <v>298.091676377774</v>
      </c>
      <c r="D27" s="1">
        <f>(10^((D20-D21)/-2.5))*D30*D16*D23</f>
        <v>748.7724372392751</v>
      </c>
      <c r="E27" s="1">
        <f>(10^((E20-E21)/-2.5))*E30*E16*E23</f>
        <v>1564.4073560141687</v>
      </c>
      <c r="F27" s="1">
        <f>(10^((F20-F21)/-2.5))*F30*F16*F23</f>
        <v>3929.6136109257664</v>
      </c>
      <c r="G27" s="1">
        <f>(10^((G20-G21)/-2.5))*G30*G16*G23</f>
        <v>2261.256610030367</v>
      </c>
      <c r="H27" t="s">
        <v>37</v>
      </c>
    </row>
    <row r="28" spans="1:8" ht="12.75">
      <c r="A28" t="s">
        <v>26</v>
      </c>
      <c r="B28" s="17">
        <v>10</v>
      </c>
      <c r="C28" s="17">
        <v>10</v>
      </c>
      <c r="D28" s="17">
        <v>10</v>
      </c>
      <c r="E28" s="17">
        <v>10</v>
      </c>
      <c r="F28" s="17">
        <v>10</v>
      </c>
      <c r="G28" s="17">
        <v>10</v>
      </c>
      <c r="H28" t="s">
        <v>53</v>
      </c>
    </row>
    <row r="29" spans="1:8" ht="12.75">
      <c r="A29" t="s">
        <v>27</v>
      </c>
      <c r="B29" s="17">
        <f>+B28*(+B23/(0.265^2))^0.5</f>
        <v>68.2227231844652</v>
      </c>
      <c r="C29" s="17">
        <f>+C28*(+C23/(0.265^2))^0.5</f>
        <v>68.2227231844652</v>
      </c>
      <c r="D29" s="17">
        <f>+D28*(+D23/(0.265^2))^0.5</f>
        <v>68.2227231844652</v>
      </c>
      <c r="E29" s="17">
        <f>+E28*(+E23/(0.265^2))^0.5</f>
        <v>68.2227231844652</v>
      </c>
      <c r="F29" s="17">
        <f>+F28*(+F23/(0.265^2))^0.5</f>
        <v>68.2227231844652</v>
      </c>
      <c r="G29" s="17">
        <f>+G28*(+G23/(0.265^2))^0.5</f>
        <v>68.2227231844652</v>
      </c>
      <c r="H29" t="s">
        <v>53</v>
      </c>
    </row>
    <row r="30" spans="1:8" ht="12.75">
      <c r="A30" t="s">
        <v>28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t="s">
        <v>4</v>
      </c>
    </row>
    <row r="31" spans="2:7" ht="12.75">
      <c r="B31" s="1"/>
      <c r="C31" s="1"/>
      <c r="D31" s="1"/>
      <c r="E31" s="1"/>
      <c r="F31" s="1"/>
      <c r="G31" s="1"/>
    </row>
    <row r="32" spans="1:7" ht="18">
      <c r="A32" s="34" t="s">
        <v>8</v>
      </c>
      <c r="B32" s="11">
        <f>(B26)/(B26+B27+B30*B29*B29)^0.5</f>
        <v>1.511368241471938</v>
      </c>
      <c r="C32" s="11">
        <f>(C26)/(C26+C27+C30*C29*C29)^0.5</f>
        <v>6.786683688441263</v>
      </c>
      <c r="D32" s="11">
        <f>(D26)/(D26+D27+D30*D29*D29)^0.5</f>
        <v>7.122700885774418</v>
      </c>
      <c r="E32" s="11">
        <f>(E26)/(E26+E27+E30*E29*E29)^0.5</f>
        <v>6.006386537972467</v>
      </c>
      <c r="F32" s="11">
        <f>(F26)/(F26+F27+F30*F29*F29)^0.5</f>
        <v>3.669082546278883</v>
      </c>
      <c r="G32" s="11">
        <f>(G26)/(G26+G27+G30*G29*G29)^0.5</f>
        <v>1.2612230686959691</v>
      </c>
    </row>
    <row r="36" spans="2:7" ht="12.75">
      <c r="B36" s="6" t="s">
        <v>24</v>
      </c>
      <c r="C36" s="6"/>
      <c r="D36" s="6"/>
      <c r="E36" s="6"/>
      <c r="F36" s="6"/>
      <c r="G36" s="6"/>
    </row>
    <row r="39" spans="1:7" ht="12.75">
      <c r="A39" s="14" t="s">
        <v>22</v>
      </c>
      <c r="B39" s="16" t="s">
        <v>15</v>
      </c>
      <c r="C39" s="16" t="s">
        <v>16</v>
      </c>
      <c r="D39" s="16" t="s">
        <v>17</v>
      </c>
      <c r="E39" s="16" t="s">
        <v>18</v>
      </c>
      <c r="F39" s="16" t="s">
        <v>19</v>
      </c>
      <c r="G39" s="16" t="s">
        <v>20</v>
      </c>
    </row>
    <row r="40" spans="1:7" ht="12.75">
      <c r="A40" s="14">
        <v>0</v>
      </c>
      <c r="B40" s="15">
        <v>22.8</v>
      </c>
      <c r="C40" s="15">
        <v>22.05</v>
      </c>
      <c r="D40" s="15">
        <v>21.05</v>
      </c>
      <c r="E40" s="15">
        <v>20.1</v>
      </c>
      <c r="F40" s="15">
        <v>18.7</v>
      </c>
      <c r="G40" s="15">
        <v>18</v>
      </c>
    </row>
    <row r="41" spans="1:7" ht="12.75">
      <c r="A41" s="14">
        <v>3</v>
      </c>
      <c r="B41" s="15">
        <v>22.3</v>
      </c>
      <c r="C41" s="15">
        <v>21.8</v>
      </c>
      <c r="D41" s="15">
        <v>20.9</v>
      </c>
      <c r="E41" s="15">
        <v>20.1</v>
      </c>
      <c r="F41" s="15">
        <v>18.7</v>
      </c>
      <c r="G41" s="15">
        <v>18</v>
      </c>
    </row>
    <row r="42" spans="1:7" ht="12.75">
      <c r="A42" s="14">
        <v>7</v>
      </c>
      <c r="B42" s="15">
        <v>20.7</v>
      </c>
      <c r="C42" s="15">
        <v>21.2</v>
      </c>
      <c r="D42" s="15">
        <v>20.6</v>
      </c>
      <c r="E42" s="15">
        <v>19.9</v>
      </c>
      <c r="F42" s="15">
        <v>18.6</v>
      </c>
      <c r="G42" s="15">
        <v>18</v>
      </c>
    </row>
    <row r="43" spans="1:7" ht="12.75">
      <c r="A43" s="14">
        <v>10</v>
      </c>
      <c r="B43" s="15">
        <v>19.2</v>
      </c>
      <c r="C43" s="15">
        <v>20.4</v>
      </c>
      <c r="D43" s="15">
        <v>20.2</v>
      </c>
      <c r="E43" s="15">
        <v>19.7</v>
      </c>
      <c r="F43" s="15">
        <v>18.5</v>
      </c>
      <c r="G43" s="15">
        <v>17.9</v>
      </c>
    </row>
    <row r="44" spans="1:7" ht="12.75">
      <c r="A44" s="14">
        <v>14</v>
      </c>
      <c r="B44" s="15">
        <v>17.7</v>
      </c>
      <c r="C44" s="15">
        <v>19.4</v>
      </c>
      <c r="D44" s="15">
        <v>19.7</v>
      </c>
      <c r="E44" s="15">
        <v>19.4</v>
      </c>
      <c r="F44" s="15">
        <v>18.2</v>
      </c>
      <c r="G44" s="15">
        <v>17.7</v>
      </c>
    </row>
    <row r="46" ht="12.75">
      <c r="B46" t="s">
        <v>25</v>
      </c>
    </row>
    <row r="57" ht="18"/>
  </sheetData>
  <sheetProtection/>
  <mergeCells count="3">
    <mergeCell ref="A1:G3"/>
    <mergeCell ref="A9:G9"/>
    <mergeCell ref="A11:G1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DePoy</dc:creator>
  <cp:keywords/>
  <dc:description/>
  <cp:lastModifiedBy>Francisco Javier Castander</cp:lastModifiedBy>
  <dcterms:created xsi:type="dcterms:W3CDTF">2007-12-06T17:34:06Z</dcterms:created>
  <dcterms:modified xsi:type="dcterms:W3CDTF">2015-08-09T09:59:33Z</dcterms:modified>
  <cp:category/>
  <cp:version/>
  <cp:contentType/>
  <cp:contentStatus/>
</cp:coreProperties>
</file>